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2528" activeTab="1"/>
  </bookViews>
  <sheets>
    <sheet name="Расчет" sheetId="1" r:id="rId1"/>
    <sheet name="Итог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<sst xmlns="http://schemas.openxmlformats.org/spreadsheetml/2006/main" count="106" uniqueCount="46">
  <si>
    <t>ГРБС</t>
  </si>
  <si>
    <t>Управление образования</t>
  </si>
  <si>
    <t>Управление культуры</t>
  </si>
  <si>
    <t xml:space="preserve">1.1. Качество планирования расходов: количество изменений в сводную бюджетную роспись МО «Карсунский район» </t>
  </si>
  <si>
    <t xml:space="preserve">1.2. Качество планирования расходов: доля суммы изменений в сводную бюджетную роспись бюджета МО «Карсунский район» </t>
  </si>
  <si>
    <t xml:space="preserve">1.4.Доля бюджетных ассиг­нований, формируемых в рамках муниципальных программ </t>
  </si>
  <si>
    <t>1.5.Размещение на официальном сайте органа местного самоуправления МО «Карсунский район»  информации о муниципальных программах и фактических результатах их реализации</t>
  </si>
  <si>
    <r>
      <t>2.1.Отклонение исполнения доходов</t>
    </r>
    <r>
      <rPr>
        <sz val="12"/>
        <color indexed="8"/>
        <rFont val="Times New Roman"/>
        <family val="1"/>
      </rPr>
      <t xml:space="preserve"> от первоначального плана поступлений доходов  на текущий финансовый год по ГРБС, являющемуся главным администратором доходов бюджета  МО «Карсунский район»  (далее – ГАДБ)</t>
    </r>
  </si>
  <si>
    <t xml:space="preserve">2.2.Эффективность работы с невыясненными поступлениями в бюджет МО «Карсунский район» </t>
  </si>
  <si>
    <t>2.3.Прирост объёма доходов от оказания платных услуг (работ) и компенсации затрат государства казенных учреждений</t>
  </si>
  <si>
    <r>
      <t>2.4.Полнота начислений</t>
    </r>
    <r>
      <rPr>
        <sz val="12"/>
        <color indexed="8"/>
        <rFont val="Times New Roman"/>
        <family val="1"/>
      </rPr>
      <t xml:space="preserve"> в государственной информационной системе государственных и муниципальных платежей (далее Г</t>
    </r>
    <r>
      <rPr>
        <sz val="12"/>
        <color indexed="8"/>
        <rFont val="Times New Roman"/>
        <family val="1"/>
      </rPr>
      <t xml:space="preserve">ИС ГМП) участниками бюджетного процесса </t>
    </r>
    <r>
      <rPr>
        <sz val="12"/>
        <color indexed="8"/>
        <rFont val="Times New Roman"/>
        <family val="1"/>
      </rPr>
      <t xml:space="preserve"> поступлений доходов за отчетный период</t>
    </r>
  </si>
  <si>
    <t>3.2.Снижение (рост) просроченной кредиторской задолженности ГРБС и подведомственных муниципальных учреждений в отчётном периоде</t>
  </si>
  <si>
    <t>3.3.Эффективность управления кредиторской задолженностью по расчётам с поставщиками и подрядчиками</t>
  </si>
  <si>
    <r>
      <t xml:space="preserve">3.4.Эффективность управления дебиторской задолженностью </t>
    </r>
    <r>
      <rPr>
        <sz val="12"/>
        <color indexed="8"/>
        <rFont val="Times New Roman"/>
        <family val="1"/>
      </rPr>
      <t>с поставщиками и подрядчиками</t>
    </r>
  </si>
  <si>
    <t>3.5.Сумма, подлежащая взысканию по исполнительным документам</t>
  </si>
  <si>
    <t xml:space="preserve">4.1.Выполнение плановых показателей мероприятий Программы оптимизации расходов бюджета </t>
  </si>
  <si>
    <t>4.2.Представление качественной бюджетной отчётности в установленные сроки</t>
  </si>
  <si>
    <t>5.1.Размещение подведомственными муниципальными учреждениями сведений на  bus.gov.ru</t>
  </si>
  <si>
    <t xml:space="preserve">6.1.Качество правовой базы ГРБС по организации внутреннего финансового контроля (далее–ВФК) и внутреннего финансового аудита </t>
  </si>
  <si>
    <t>6.2.Качество организации ВФК и ВФА</t>
  </si>
  <si>
    <t>6.3.Организация мероприятий ВФК</t>
  </si>
  <si>
    <t>6.4.Качество правового акта ГРБС о порядке ведения мониторинга результатов деятельности подведомственных получателей бюджетных средств (далее – ПБС)</t>
  </si>
  <si>
    <t>6.5.Наличие предписаний по фактам выявленных нарушений по результатам проверок органов внутреннего государственного финансового контроля, внешнего государственного финансового контроля</t>
  </si>
  <si>
    <t>показатель</t>
  </si>
  <si>
    <t>вес</t>
  </si>
  <si>
    <t>оценка</t>
  </si>
  <si>
    <t>Финансовое планирование(15)</t>
  </si>
  <si>
    <t>Исполнение бюджета муниципального образования по доходам (25)</t>
  </si>
  <si>
    <t>Исполнение бюджета муниципального образования по расходам (25)</t>
  </si>
  <si>
    <t>Прозрачность бюджетного процесса (10)</t>
  </si>
  <si>
    <t>Контроль и аудит (5)</t>
  </si>
  <si>
    <t>Учёт и отчётность(20)</t>
  </si>
  <si>
    <t>всего</t>
  </si>
  <si>
    <t>ИТОГИ</t>
  </si>
  <si>
    <t>Управление культуры и организации  досуга и отдыха населения администрации МО "Карсунский район"</t>
  </si>
  <si>
    <t>Управление образования администрации МО "Карсунский район"</t>
  </si>
  <si>
    <t>Наименование ГРБС</t>
  </si>
  <si>
    <t>Итоговая оценка</t>
  </si>
  <si>
    <t>"Утверждаю"</t>
  </si>
  <si>
    <t>Начальник Управления финансов</t>
  </si>
  <si>
    <t>МО "Карсунский район"</t>
  </si>
  <si>
    <t>____________О.В.Кандакова</t>
  </si>
  <si>
    <t>1.3.Своевременность представления реестра расходных обязательств ГРБС</t>
  </si>
  <si>
    <t>3.1. Равномерность расходов</t>
  </si>
  <si>
    <t>Мониторинг финансовго менеджмента главных распорядителей бюджетных средств Карсунского района за 1 полугодие  2023 года</t>
  </si>
  <si>
    <t>Оценка качества финансового менеджмента, осуществляемого главными распорядителями бюджетных средств муниципального образования "Карсунский район" Ульяновской области за 2023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</si>
</sst>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justify"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1" xfId="0" applyFont="1" applyBorder="1" applyAlignment="1">
      <alignment horizontal="justify" vertical="top"/>
    </xf>
    <xf numFmtId="0" fontId="40" fillId="0" borderId="12" xfId="0" applyFont="1" applyBorder="1" applyAlignment="1">
      <alignment horizontal="justify" vertical="top"/>
    </xf>
    <xf numFmtId="0" fontId="40" fillId="0" borderId="13" xfId="0" applyFont="1" applyBorder="1" applyAlignment="1">
      <alignment horizontal="justify" vertical="top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4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8"/>
  <sheetViews>
    <sheetView zoomScalePageLayoutView="0" workbookViewId="0" topLeftCell="A7">
      <selection activeCell="AQ6" sqref="AQ6"/>
    </sheetView>
  </sheetViews>
  <sheetFormatPr defaultColWidth="9.140625" defaultRowHeight="15"/>
  <cols>
    <col min="1" max="1" width="36.57421875" style="0" customWidth="1"/>
    <col min="2" max="2" width="11.8515625" style="0" customWidth="1"/>
    <col min="3" max="3" width="7.57421875" style="0" customWidth="1"/>
    <col min="4" max="4" width="7.8515625" style="0" customWidth="1"/>
    <col min="5" max="5" width="11.421875" style="0" customWidth="1"/>
    <col min="6" max="6" width="6.7109375" style="0" customWidth="1"/>
    <col min="7" max="7" width="8.57421875" style="0" customWidth="1"/>
    <col min="8" max="8" width="11.140625" style="0" customWidth="1"/>
    <col min="9" max="9" width="6.8515625" style="0" customWidth="1"/>
    <col min="10" max="10" width="9.140625" style="0" customWidth="1"/>
    <col min="11" max="11" width="11.421875" style="0" customWidth="1"/>
    <col min="12" max="12" width="6.7109375" style="0" customWidth="1"/>
    <col min="13" max="13" width="7.57421875" style="0" customWidth="1"/>
    <col min="14" max="14" width="11.7109375" style="0" customWidth="1"/>
    <col min="15" max="15" width="6.00390625" style="0" customWidth="1"/>
    <col min="16" max="16" width="8.00390625" style="0" customWidth="1"/>
    <col min="17" max="17" width="11.7109375" style="0" customWidth="1"/>
    <col min="18" max="18" width="6.8515625" style="0" customWidth="1"/>
    <col min="19" max="19" width="8.00390625" style="0" customWidth="1"/>
    <col min="20" max="20" width="11.140625" style="0" customWidth="1"/>
    <col min="21" max="21" width="6.421875" style="0" customWidth="1"/>
    <col min="22" max="22" width="8.140625" style="0" customWidth="1"/>
    <col min="23" max="23" width="11.57421875" style="0" customWidth="1"/>
    <col min="24" max="24" width="7.00390625" style="0" customWidth="1"/>
    <col min="25" max="25" width="8.28125" style="0" customWidth="1"/>
    <col min="26" max="26" width="12.421875" style="0" customWidth="1"/>
    <col min="27" max="27" width="8.28125" style="0" customWidth="1"/>
    <col min="28" max="28" width="8.57421875" style="0" customWidth="1"/>
    <col min="29" max="29" width="11.00390625" style="0" customWidth="1"/>
    <col min="30" max="30" width="6.7109375" style="0" customWidth="1"/>
    <col min="31" max="31" width="9.140625" style="0" customWidth="1"/>
    <col min="32" max="32" width="11.140625" style="0" customWidth="1"/>
    <col min="33" max="33" width="9.140625" style="0" customWidth="1"/>
    <col min="34" max="34" width="8.7109375" style="0" customWidth="1"/>
    <col min="35" max="35" width="11.421875" style="0" customWidth="1"/>
    <col min="36" max="36" width="8.7109375" style="0" customWidth="1"/>
    <col min="37" max="37" width="7.7109375" style="0" customWidth="1"/>
    <col min="38" max="38" width="11.57421875" style="0" customWidth="1"/>
    <col min="39" max="39" width="7.7109375" style="0" customWidth="1"/>
    <col min="40" max="40" width="8.140625" style="0" customWidth="1"/>
    <col min="41" max="41" width="11.28125" style="0" customWidth="1"/>
    <col min="42" max="42" width="8.140625" style="0" customWidth="1"/>
    <col min="43" max="43" width="7.57421875" style="0" customWidth="1"/>
    <col min="44" max="44" width="11.140625" style="0" customWidth="1"/>
    <col min="45" max="45" width="7.28125" style="0" customWidth="1"/>
    <col min="46" max="46" width="7.421875" style="0" customWidth="1"/>
    <col min="47" max="47" width="11.140625" style="0" customWidth="1"/>
    <col min="48" max="48" width="7.421875" style="0" customWidth="1"/>
    <col min="49" max="49" width="9.140625" style="0" customWidth="1"/>
    <col min="50" max="50" width="11.00390625" style="0" customWidth="1"/>
    <col min="51" max="51" width="9.140625" style="0" customWidth="1"/>
    <col min="52" max="52" width="8.00390625" style="0" customWidth="1"/>
    <col min="53" max="53" width="11.421875" style="0" customWidth="1"/>
    <col min="54" max="54" width="6.57421875" style="0" customWidth="1"/>
    <col min="55" max="55" width="8.421875" style="0" customWidth="1"/>
    <col min="56" max="56" width="11.57421875" style="0" customWidth="1"/>
    <col min="57" max="57" width="8.421875" style="0" customWidth="1"/>
    <col min="58" max="58" width="8.28125" style="0" customWidth="1"/>
    <col min="59" max="59" width="11.8515625" style="0" customWidth="1"/>
    <col min="60" max="60" width="8.28125" style="0" customWidth="1"/>
    <col min="61" max="61" width="7.57421875" style="0" customWidth="1"/>
    <col min="62" max="62" width="11.57421875" style="0" customWidth="1"/>
    <col min="63" max="63" width="7.421875" style="0" customWidth="1"/>
    <col min="64" max="64" width="8.00390625" style="0" customWidth="1"/>
    <col min="65" max="65" width="11.57421875" style="0" customWidth="1"/>
  </cols>
  <sheetData>
    <row r="1" ht="18">
      <c r="A1" s="1" t="s">
        <v>44</v>
      </c>
    </row>
    <row r="3" spans="1:67" ht="46.5" customHeight="1">
      <c r="A3" s="8" t="s">
        <v>0</v>
      </c>
      <c r="B3" s="24" t="s">
        <v>26</v>
      </c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0" t="s">
        <v>27</v>
      </c>
      <c r="R3" s="20"/>
      <c r="S3" s="20"/>
      <c r="T3" s="21"/>
      <c r="U3" s="21"/>
      <c r="V3" s="21"/>
      <c r="W3" s="21"/>
      <c r="X3" s="21"/>
      <c r="Y3" s="21"/>
      <c r="Z3" s="21"/>
      <c r="AA3" s="21"/>
      <c r="AB3" s="21"/>
      <c r="AC3" s="20" t="s">
        <v>28</v>
      </c>
      <c r="AD3" s="20"/>
      <c r="AE3" s="20"/>
      <c r="AF3" s="20"/>
      <c r="AG3" s="20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0" t="s">
        <v>31</v>
      </c>
      <c r="AS3" s="20"/>
      <c r="AT3" s="20"/>
      <c r="AU3" s="20"/>
      <c r="AV3" s="20"/>
      <c r="AW3" s="21"/>
      <c r="AX3" s="28" t="s">
        <v>29</v>
      </c>
      <c r="AY3" s="29"/>
      <c r="AZ3" s="30"/>
      <c r="BA3" s="20" t="s">
        <v>30</v>
      </c>
      <c r="BB3" s="20"/>
      <c r="BC3" s="20"/>
      <c r="BD3" s="20"/>
      <c r="BE3" s="20"/>
      <c r="BF3" s="21"/>
      <c r="BG3" s="21"/>
      <c r="BH3" s="21"/>
      <c r="BI3" s="21"/>
      <c r="BJ3" s="21"/>
      <c r="BK3" s="21"/>
      <c r="BL3" s="21"/>
      <c r="BM3" s="21"/>
      <c r="BN3" s="8"/>
      <c r="BO3" s="8"/>
    </row>
    <row r="4" spans="1:67" ht="174" customHeight="1">
      <c r="A4" s="8"/>
      <c r="B4" s="22" t="s">
        <v>3</v>
      </c>
      <c r="C4" s="22"/>
      <c r="D4" s="22"/>
      <c r="E4" s="22" t="s">
        <v>4</v>
      </c>
      <c r="F4" s="22"/>
      <c r="G4" s="22"/>
      <c r="H4" s="23" t="s">
        <v>42</v>
      </c>
      <c r="I4" s="23"/>
      <c r="J4" s="23"/>
      <c r="K4" s="22" t="s">
        <v>5</v>
      </c>
      <c r="L4" s="22"/>
      <c r="M4" s="22"/>
      <c r="N4" s="9" t="s">
        <v>6</v>
      </c>
      <c r="O4" s="10"/>
      <c r="P4" s="11"/>
      <c r="Q4" s="9" t="s">
        <v>7</v>
      </c>
      <c r="R4" s="10"/>
      <c r="S4" s="11"/>
      <c r="T4" s="12" t="s">
        <v>8</v>
      </c>
      <c r="U4" s="13"/>
      <c r="V4" s="14"/>
      <c r="W4" s="15" t="s">
        <v>9</v>
      </c>
      <c r="X4" s="16"/>
      <c r="Y4" s="17"/>
      <c r="Z4" s="15" t="s">
        <v>10</v>
      </c>
      <c r="AA4" s="18"/>
      <c r="AB4" s="19"/>
      <c r="AC4" s="9" t="s">
        <v>43</v>
      </c>
      <c r="AD4" s="10"/>
      <c r="AE4" s="11"/>
      <c r="AF4" s="15" t="s">
        <v>11</v>
      </c>
      <c r="AG4" s="18"/>
      <c r="AH4" s="19"/>
      <c r="AI4" s="15" t="s">
        <v>12</v>
      </c>
      <c r="AJ4" s="18"/>
      <c r="AK4" s="19"/>
      <c r="AL4" s="9" t="s">
        <v>13</v>
      </c>
      <c r="AM4" s="18"/>
      <c r="AN4" s="19"/>
      <c r="AO4" s="15" t="s">
        <v>14</v>
      </c>
      <c r="AP4" s="18"/>
      <c r="AQ4" s="19"/>
      <c r="AR4" s="9" t="s">
        <v>15</v>
      </c>
      <c r="AS4" s="10"/>
      <c r="AT4" s="11"/>
      <c r="AU4" s="9" t="s">
        <v>16</v>
      </c>
      <c r="AV4" s="18"/>
      <c r="AW4" s="19"/>
      <c r="AX4" s="9" t="s">
        <v>17</v>
      </c>
      <c r="AY4" s="18"/>
      <c r="AZ4" s="19"/>
      <c r="BA4" s="15" t="s">
        <v>18</v>
      </c>
      <c r="BB4" s="16"/>
      <c r="BC4" s="17"/>
      <c r="BD4" s="15" t="s">
        <v>19</v>
      </c>
      <c r="BE4" s="18"/>
      <c r="BF4" s="19"/>
      <c r="BG4" s="15" t="s">
        <v>20</v>
      </c>
      <c r="BH4" s="18"/>
      <c r="BI4" s="19"/>
      <c r="BJ4" s="9" t="s">
        <v>21</v>
      </c>
      <c r="BK4" s="10"/>
      <c r="BL4" s="11"/>
      <c r="BM4" s="15" t="s">
        <v>22</v>
      </c>
      <c r="BN4" s="26"/>
      <c r="BO4" s="27"/>
    </row>
    <row r="5" spans="1:67" ht="14.25">
      <c r="A5" s="8"/>
      <c r="B5" s="3" t="s">
        <v>23</v>
      </c>
      <c r="C5" s="3" t="s">
        <v>24</v>
      </c>
      <c r="D5" s="3" t="s">
        <v>25</v>
      </c>
      <c r="E5" s="3" t="s">
        <v>23</v>
      </c>
      <c r="F5" s="3" t="s">
        <v>24</v>
      </c>
      <c r="G5" s="3" t="s">
        <v>25</v>
      </c>
      <c r="H5" s="3"/>
      <c r="I5" s="3"/>
      <c r="J5" s="3"/>
      <c r="K5" s="3" t="s">
        <v>23</v>
      </c>
      <c r="L5" s="3" t="s">
        <v>24</v>
      </c>
      <c r="M5" s="3" t="s">
        <v>25</v>
      </c>
      <c r="N5" s="3" t="s">
        <v>23</v>
      </c>
      <c r="O5" s="3" t="s">
        <v>24</v>
      </c>
      <c r="P5" s="3" t="s">
        <v>25</v>
      </c>
      <c r="Q5" s="3" t="s">
        <v>23</v>
      </c>
      <c r="R5" s="3" t="s">
        <v>24</v>
      </c>
      <c r="S5" s="3" t="s">
        <v>25</v>
      </c>
      <c r="T5" s="3" t="s">
        <v>23</v>
      </c>
      <c r="U5" s="3" t="s">
        <v>24</v>
      </c>
      <c r="V5" s="3" t="s">
        <v>25</v>
      </c>
      <c r="W5" s="3" t="s">
        <v>23</v>
      </c>
      <c r="X5" s="3" t="s">
        <v>24</v>
      </c>
      <c r="Y5" s="3" t="s">
        <v>25</v>
      </c>
      <c r="Z5" s="3" t="s">
        <v>23</v>
      </c>
      <c r="AA5" s="3" t="s">
        <v>24</v>
      </c>
      <c r="AB5" s="3" t="s">
        <v>25</v>
      </c>
      <c r="AC5" s="3"/>
      <c r="AD5" s="3"/>
      <c r="AE5" s="3"/>
      <c r="AF5" s="3" t="s">
        <v>23</v>
      </c>
      <c r="AG5" s="3" t="s">
        <v>24</v>
      </c>
      <c r="AH5" s="3" t="s">
        <v>25</v>
      </c>
      <c r="AI5" s="3" t="s">
        <v>23</v>
      </c>
      <c r="AJ5" s="3" t="s">
        <v>24</v>
      </c>
      <c r="AK5" s="3" t="s">
        <v>25</v>
      </c>
      <c r="AL5" s="3" t="s">
        <v>23</v>
      </c>
      <c r="AM5" s="3" t="s">
        <v>24</v>
      </c>
      <c r="AN5" s="3" t="s">
        <v>25</v>
      </c>
      <c r="AO5" s="3" t="s">
        <v>23</v>
      </c>
      <c r="AP5" s="3" t="s">
        <v>24</v>
      </c>
      <c r="AQ5" s="3" t="s">
        <v>25</v>
      </c>
      <c r="AR5" s="3" t="s">
        <v>23</v>
      </c>
      <c r="AS5" s="3" t="s">
        <v>24</v>
      </c>
      <c r="AT5" s="3" t="s">
        <v>25</v>
      </c>
      <c r="AU5" s="3" t="s">
        <v>23</v>
      </c>
      <c r="AV5" s="3" t="s">
        <v>24</v>
      </c>
      <c r="AW5" s="3" t="s">
        <v>25</v>
      </c>
      <c r="AX5" s="3" t="s">
        <v>23</v>
      </c>
      <c r="AY5" s="3" t="s">
        <v>24</v>
      </c>
      <c r="AZ5" s="3" t="s">
        <v>25</v>
      </c>
      <c r="BA5" s="3" t="s">
        <v>23</v>
      </c>
      <c r="BB5" s="3" t="s">
        <v>24</v>
      </c>
      <c r="BC5" s="3" t="s">
        <v>25</v>
      </c>
      <c r="BD5" s="3" t="s">
        <v>23</v>
      </c>
      <c r="BE5" s="3" t="s">
        <v>24</v>
      </c>
      <c r="BF5" s="3" t="s">
        <v>25</v>
      </c>
      <c r="BG5" s="3" t="s">
        <v>23</v>
      </c>
      <c r="BH5" s="3" t="s">
        <v>24</v>
      </c>
      <c r="BI5" s="3" t="s">
        <v>25</v>
      </c>
      <c r="BJ5" s="3" t="s">
        <v>23</v>
      </c>
      <c r="BK5" s="3" t="s">
        <v>24</v>
      </c>
      <c r="BL5" s="3" t="s">
        <v>25</v>
      </c>
      <c r="BM5" s="3" t="s">
        <v>23</v>
      </c>
      <c r="BN5" s="3" t="s">
        <v>24</v>
      </c>
      <c r="BO5" s="3" t="s">
        <v>25</v>
      </c>
    </row>
    <row r="6" spans="1:67" ht="15">
      <c r="A6" s="3" t="s">
        <v>1</v>
      </c>
      <c r="B6" s="3">
        <v>0</v>
      </c>
      <c r="C6" s="3">
        <v>0</v>
      </c>
      <c r="D6" s="3">
        <v>0</v>
      </c>
      <c r="E6" s="7">
        <v>0</v>
      </c>
      <c r="F6" s="7">
        <f>G6*30/100</f>
        <v>0</v>
      </c>
      <c r="G6" s="3">
        <v>0</v>
      </c>
      <c r="H6" s="2">
        <v>1</v>
      </c>
      <c r="I6" s="2">
        <f>J6*10/100</f>
        <v>0.1</v>
      </c>
      <c r="J6" s="2">
        <v>1</v>
      </c>
      <c r="K6" s="3">
        <v>96.3</v>
      </c>
      <c r="L6" s="3">
        <f>M6*20/100</f>
        <v>19.26</v>
      </c>
      <c r="M6" s="3">
        <v>96.3</v>
      </c>
      <c r="N6" s="3">
        <v>1</v>
      </c>
      <c r="O6" s="3">
        <f>P6*10/100</f>
        <v>0.1</v>
      </c>
      <c r="P6" s="3">
        <v>1</v>
      </c>
      <c r="Q6" s="3">
        <v>8</v>
      </c>
      <c r="R6" s="3">
        <f>S6*10/100</f>
        <v>0.8</v>
      </c>
      <c r="S6" s="3">
        <v>8</v>
      </c>
      <c r="T6" s="3">
        <v>1</v>
      </c>
      <c r="U6" s="3">
        <f>V6*10/100</f>
        <v>0.1</v>
      </c>
      <c r="V6" s="3">
        <v>1</v>
      </c>
      <c r="W6" s="3">
        <v>4</v>
      </c>
      <c r="X6" s="3">
        <f>Y6*40/100</f>
        <v>1.6</v>
      </c>
      <c r="Y6" s="3">
        <v>4</v>
      </c>
      <c r="Z6" s="3">
        <v>0</v>
      </c>
      <c r="AA6" s="3">
        <f>AB6*40/100</f>
        <v>0</v>
      </c>
      <c r="AB6" s="3">
        <v>0</v>
      </c>
      <c r="AC6" s="3">
        <v>1</v>
      </c>
      <c r="AD6" s="3">
        <f>AE6*10/100</f>
        <v>0.1</v>
      </c>
      <c r="AE6" s="3">
        <v>1</v>
      </c>
      <c r="AF6" s="3">
        <v>1</v>
      </c>
      <c r="AG6" s="3">
        <f>AH6*30/100</f>
        <v>0.3</v>
      </c>
      <c r="AH6" s="3">
        <v>1</v>
      </c>
      <c r="AI6" s="3">
        <v>0.99</v>
      </c>
      <c r="AJ6" s="3">
        <f>AK6*30/100</f>
        <v>0.297</v>
      </c>
      <c r="AK6" s="3">
        <v>0.99</v>
      </c>
      <c r="AL6" s="3">
        <v>1</v>
      </c>
      <c r="AM6" s="3">
        <f>AN6*20/100</f>
        <v>0.2</v>
      </c>
      <c r="AN6" s="3">
        <v>1</v>
      </c>
      <c r="AO6" s="3">
        <v>0</v>
      </c>
      <c r="AP6" s="3">
        <f>AQ6*10/100</f>
        <v>0</v>
      </c>
      <c r="AQ6" s="3">
        <v>0</v>
      </c>
      <c r="AR6" s="3">
        <v>1</v>
      </c>
      <c r="AS6" s="3">
        <f>AT6*50/100</f>
        <v>0.5</v>
      </c>
      <c r="AT6" s="3">
        <v>1</v>
      </c>
      <c r="AU6" s="3">
        <v>1</v>
      </c>
      <c r="AV6" s="3">
        <f>AW6*50/100</f>
        <v>0.5</v>
      </c>
      <c r="AW6" s="3">
        <v>1</v>
      </c>
      <c r="AX6" s="3">
        <v>0.5</v>
      </c>
      <c r="AY6" s="3">
        <f>AZ6*100/100</f>
        <v>0.5</v>
      </c>
      <c r="AZ6" s="3">
        <v>0.5</v>
      </c>
      <c r="BA6" s="3">
        <v>1</v>
      </c>
      <c r="BB6" s="3">
        <f>BC6*30/100</f>
        <v>0.3</v>
      </c>
      <c r="BC6" s="3">
        <v>1</v>
      </c>
      <c r="BD6" s="3">
        <v>1</v>
      </c>
      <c r="BE6" s="3">
        <f>BF6*30/100</f>
        <v>0.3</v>
      </c>
      <c r="BF6" s="3">
        <v>1</v>
      </c>
      <c r="BG6" s="3">
        <v>1</v>
      </c>
      <c r="BH6" s="3">
        <f>BI6*20/100</f>
        <v>0.2</v>
      </c>
      <c r="BI6" s="3">
        <v>1</v>
      </c>
      <c r="BJ6" s="3">
        <v>1</v>
      </c>
      <c r="BK6" s="3">
        <f>BL6*10/100</f>
        <v>0.1</v>
      </c>
      <c r="BL6" s="3">
        <v>1</v>
      </c>
      <c r="BM6" s="3">
        <v>1</v>
      </c>
      <c r="BN6" s="3">
        <f>BO6*10/100</f>
        <v>0.1</v>
      </c>
      <c r="BO6" s="3">
        <v>1</v>
      </c>
    </row>
    <row r="7" spans="1:67" ht="15">
      <c r="A7" s="3" t="s">
        <v>2</v>
      </c>
      <c r="B7" s="3">
        <v>0</v>
      </c>
      <c r="C7" s="3">
        <v>0</v>
      </c>
      <c r="D7" s="3">
        <v>0</v>
      </c>
      <c r="E7" s="3">
        <v>0</v>
      </c>
      <c r="F7" s="7">
        <f>G7*30/100</f>
        <v>0</v>
      </c>
      <c r="G7" s="3">
        <v>0</v>
      </c>
      <c r="H7" s="3">
        <v>1</v>
      </c>
      <c r="I7" s="6">
        <f>J7*10/100</f>
        <v>0.1</v>
      </c>
      <c r="J7" s="3">
        <v>1</v>
      </c>
      <c r="K7" s="3">
        <v>99.5</v>
      </c>
      <c r="L7" s="3">
        <f>M7*20/100</f>
        <v>19.9</v>
      </c>
      <c r="M7" s="3">
        <v>99.5</v>
      </c>
      <c r="N7" s="3">
        <v>1</v>
      </c>
      <c r="O7" s="3">
        <f>P7*10/100</f>
        <v>0.1</v>
      </c>
      <c r="P7" s="3">
        <v>1</v>
      </c>
      <c r="Q7" s="3">
        <v>4</v>
      </c>
      <c r="R7" s="3">
        <f>S7*10/100</f>
        <v>0.4</v>
      </c>
      <c r="S7" s="3">
        <v>4</v>
      </c>
      <c r="T7" s="3">
        <v>1</v>
      </c>
      <c r="U7" s="3">
        <f>V7*10/100</f>
        <v>0.1</v>
      </c>
      <c r="V7" s="3">
        <v>1</v>
      </c>
      <c r="W7" s="3">
        <v>8</v>
      </c>
      <c r="X7" s="3">
        <f>Y7*40/100</f>
        <v>3.2</v>
      </c>
      <c r="Y7" s="3">
        <v>8</v>
      </c>
      <c r="Z7" s="3">
        <v>4</v>
      </c>
      <c r="AA7" s="3">
        <f>AB7*40/100</f>
        <v>1.6</v>
      </c>
      <c r="AB7" s="3">
        <v>4</v>
      </c>
      <c r="AC7" s="3">
        <v>0</v>
      </c>
      <c r="AD7" s="3">
        <f>AE7*10/100</f>
        <v>0</v>
      </c>
      <c r="AE7" s="3">
        <v>0</v>
      </c>
      <c r="AF7" s="3">
        <v>0</v>
      </c>
      <c r="AG7" s="3">
        <f>AH7*30/100</f>
        <v>0</v>
      </c>
      <c r="AH7" s="3">
        <v>0</v>
      </c>
      <c r="AI7" s="3">
        <v>0.99</v>
      </c>
      <c r="AJ7" s="3">
        <f>AK7*30/100</f>
        <v>0.297</v>
      </c>
      <c r="AK7" s="3">
        <v>0.99</v>
      </c>
      <c r="AL7" s="3">
        <v>0.99</v>
      </c>
      <c r="AM7" s="3">
        <f>AN7*20/100</f>
        <v>0.198</v>
      </c>
      <c r="AN7" s="3">
        <v>0.99</v>
      </c>
      <c r="AO7" s="3">
        <v>0.8</v>
      </c>
      <c r="AP7" s="3">
        <f>AQ7*10/100</f>
        <v>0.08</v>
      </c>
      <c r="AQ7" s="3">
        <v>0.8</v>
      </c>
      <c r="AR7" s="3">
        <v>1</v>
      </c>
      <c r="AS7" s="3">
        <f>AT7*50/100</f>
        <v>0.5</v>
      </c>
      <c r="AT7" s="3">
        <v>1</v>
      </c>
      <c r="AU7" s="3">
        <v>1</v>
      </c>
      <c r="AV7" s="3">
        <v>0.5</v>
      </c>
      <c r="AW7" s="3">
        <v>1</v>
      </c>
      <c r="AX7" s="3">
        <v>0</v>
      </c>
      <c r="AY7" s="3">
        <v>0.5</v>
      </c>
      <c r="AZ7" s="3">
        <v>0</v>
      </c>
      <c r="BA7" s="3">
        <v>1</v>
      </c>
      <c r="BB7" s="3">
        <v>0.3</v>
      </c>
      <c r="BC7" s="3">
        <v>1</v>
      </c>
      <c r="BD7" s="3">
        <v>1</v>
      </c>
      <c r="BE7" s="3">
        <v>0.3</v>
      </c>
      <c r="BF7" s="3">
        <v>1</v>
      </c>
      <c r="BG7" s="3">
        <v>1</v>
      </c>
      <c r="BH7" s="3">
        <v>0.2</v>
      </c>
      <c r="BI7" s="3">
        <v>1</v>
      </c>
      <c r="BJ7" s="3">
        <v>1</v>
      </c>
      <c r="BK7" s="3">
        <v>0.1</v>
      </c>
      <c r="BL7" s="3">
        <v>1</v>
      </c>
      <c r="BM7" s="3">
        <v>1</v>
      </c>
      <c r="BN7" s="3">
        <v>0.1</v>
      </c>
      <c r="BO7" s="3">
        <v>1</v>
      </c>
    </row>
    <row r="11" ht="14.25">
      <c r="A11" t="s">
        <v>33</v>
      </c>
    </row>
    <row r="12" spans="1:3" ht="14.25">
      <c r="A12" s="3" t="s">
        <v>1</v>
      </c>
      <c r="B12" s="3"/>
      <c r="C12" s="3"/>
    </row>
    <row r="13" spans="1:3" ht="14.25">
      <c r="A13" s="3">
        <v>1</v>
      </c>
      <c r="B13" s="3">
        <f>C6+F6+I6+L6+O6</f>
        <v>19.460000000000004</v>
      </c>
      <c r="C13" s="3">
        <f>B13*15/100</f>
        <v>2.919000000000001</v>
      </c>
    </row>
    <row r="14" spans="1:3" ht="14.25">
      <c r="A14" s="3">
        <v>2</v>
      </c>
      <c r="B14" s="3">
        <f>R6+U6+X6+AA6</f>
        <v>2.5</v>
      </c>
      <c r="C14" s="3">
        <f>B14*25/100</f>
        <v>0.625</v>
      </c>
    </row>
    <row r="15" spans="1:3" ht="14.25">
      <c r="A15" s="3">
        <v>3</v>
      </c>
      <c r="B15" s="3">
        <f>AD6+AG6+AJ6+AM6+AP6</f>
        <v>0.897</v>
      </c>
      <c r="C15" s="3">
        <f>B15*25/100</f>
        <v>0.22425</v>
      </c>
    </row>
    <row r="16" spans="1:3" ht="14.25">
      <c r="A16" s="3">
        <v>4</v>
      </c>
      <c r="B16" s="3">
        <f>AS6+AV6</f>
        <v>1</v>
      </c>
      <c r="C16" s="3">
        <f>B16*20/100</f>
        <v>0.2</v>
      </c>
    </row>
    <row r="17" spans="1:3" ht="14.25">
      <c r="A17" s="3">
        <v>5</v>
      </c>
      <c r="B17" s="3">
        <f>AY6</f>
        <v>0.5</v>
      </c>
      <c r="C17" s="3">
        <f>B17*10/100</f>
        <v>0.05</v>
      </c>
    </row>
    <row r="18" spans="1:3" ht="14.25">
      <c r="A18" s="3">
        <v>6</v>
      </c>
      <c r="B18" s="3">
        <f>BB6+BE6+BH6+BK6+BN6</f>
        <v>1</v>
      </c>
      <c r="C18" s="3">
        <f>B18*5/100</f>
        <v>0.05</v>
      </c>
    </row>
    <row r="19" spans="1:3" ht="14.25">
      <c r="A19" s="3" t="s">
        <v>32</v>
      </c>
      <c r="B19" s="3"/>
      <c r="C19" s="3">
        <f>SUM(C13:C18)</f>
        <v>4.068250000000001</v>
      </c>
    </row>
    <row r="20" spans="1:3" ht="14.25">
      <c r="A20" s="3"/>
      <c r="B20" s="3"/>
      <c r="C20" s="3"/>
    </row>
    <row r="21" spans="1:3" ht="14.25">
      <c r="A21" s="3" t="s">
        <v>2</v>
      </c>
      <c r="B21" s="3"/>
      <c r="C21" s="3"/>
    </row>
    <row r="22" spans="1:3" ht="14.25">
      <c r="A22" s="3">
        <v>1</v>
      </c>
      <c r="B22" s="3">
        <f>C7+F7+I7+L7+O7</f>
        <v>20.1</v>
      </c>
      <c r="C22" s="3">
        <f>B22*15/100</f>
        <v>3.015</v>
      </c>
    </row>
    <row r="23" spans="1:3" ht="14.25">
      <c r="A23" s="3">
        <v>2</v>
      </c>
      <c r="B23" s="3">
        <f>R7+U7+X7+AA7</f>
        <v>5.300000000000001</v>
      </c>
      <c r="C23" s="3">
        <f>B23*25/100</f>
        <v>1.3250000000000002</v>
      </c>
    </row>
    <row r="24" spans="1:3" ht="14.25">
      <c r="A24" s="3">
        <v>3</v>
      </c>
      <c r="B24" s="3">
        <f>AD7+AG7+AJ7+AM7+AP7</f>
        <v>0.575</v>
      </c>
      <c r="C24" s="3">
        <f>B24*25/100</f>
        <v>0.14375</v>
      </c>
    </row>
    <row r="25" spans="1:3" ht="14.25">
      <c r="A25" s="3">
        <v>4</v>
      </c>
      <c r="B25" s="3">
        <v>1</v>
      </c>
      <c r="C25" s="3">
        <v>0.2</v>
      </c>
    </row>
    <row r="26" spans="1:3" ht="14.25">
      <c r="A26" s="3">
        <v>5</v>
      </c>
      <c r="B26" s="3">
        <v>0.5</v>
      </c>
      <c r="C26" s="3">
        <v>0.05</v>
      </c>
    </row>
    <row r="27" spans="1:3" ht="14.25">
      <c r="A27" s="3">
        <v>6</v>
      </c>
      <c r="B27" s="3">
        <v>1</v>
      </c>
      <c r="C27" s="3">
        <v>0.05</v>
      </c>
    </row>
    <row r="28" spans="1:3" ht="14.25">
      <c r="A28" s="3" t="s">
        <v>32</v>
      </c>
      <c r="B28" s="3"/>
      <c r="C28" s="3">
        <f>SUM(C22:C27)</f>
        <v>4.7837499999999995</v>
      </c>
    </row>
  </sheetData>
  <sheetProtection/>
  <mergeCells count="30">
    <mergeCell ref="BM4:BO4"/>
    <mergeCell ref="BA3:BO3"/>
    <mergeCell ref="N4:P4"/>
    <mergeCell ref="AX3:AZ3"/>
    <mergeCell ref="AX4:AZ4"/>
    <mergeCell ref="BA4:BC4"/>
    <mergeCell ref="BD4:BF4"/>
    <mergeCell ref="BG4:BI4"/>
    <mergeCell ref="BJ4:BL4"/>
    <mergeCell ref="AF4:AH4"/>
    <mergeCell ref="AI4:AK4"/>
    <mergeCell ref="AL4:AN4"/>
    <mergeCell ref="AO4:AQ4"/>
    <mergeCell ref="AR4:AT4"/>
    <mergeCell ref="AU4:AW4"/>
    <mergeCell ref="B3:P3"/>
    <mergeCell ref="AC3:AQ3"/>
    <mergeCell ref="AR3:AW3"/>
    <mergeCell ref="K4:M4"/>
    <mergeCell ref="AC4:AE4"/>
    <mergeCell ref="A3:A5"/>
    <mergeCell ref="Q4:S4"/>
    <mergeCell ref="T4:V4"/>
    <mergeCell ref="W4:Y4"/>
    <mergeCell ref="Z4:AB4"/>
    <mergeCell ref="Q3:AB3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.28125" style="0" customWidth="1"/>
    <col min="2" max="2" width="50.00390625" style="0" customWidth="1"/>
    <col min="3" max="3" width="20.57421875" style="0" customWidth="1"/>
    <col min="4" max="4" width="12.28125" style="0" customWidth="1"/>
  </cols>
  <sheetData>
    <row r="1" ht="14.25">
      <c r="C1" t="s">
        <v>38</v>
      </c>
    </row>
    <row r="2" ht="14.25">
      <c r="C2" t="s">
        <v>39</v>
      </c>
    </row>
    <row r="3" ht="14.25">
      <c r="C3" t="s">
        <v>40</v>
      </c>
    </row>
    <row r="4" ht="14.25">
      <c r="C4" t="s">
        <v>41</v>
      </c>
    </row>
    <row r="7" spans="2:3" ht="156.75" customHeight="1">
      <c r="B7" s="31" t="s">
        <v>45</v>
      </c>
      <c r="C7" s="32"/>
    </row>
    <row r="9" spans="2:3" ht="18">
      <c r="B9" s="4" t="s">
        <v>36</v>
      </c>
      <c r="C9" s="4" t="s">
        <v>37</v>
      </c>
    </row>
    <row r="10" spans="2:3" ht="54">
      <c r="B10" s="5" t="s">
        <v>34</v>
      </c>
      <c r="C10" s="4">
        <v>4.7838</v>
      </c>
    </row>
    <row r="11" spans="2:3" ht="36">
      <c r="B11" s="5" t="s">
        <v>35</v>
      </c>
      <c r="C11" s="4">
        <v>4.0683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Шеф</dc:creator>
  <cp:keywords/>
  <dc:description/>
  <cp:lastModifiedBy>Пользователь Windows</cp:lastModifiedBy>
  <cp:lastPrinted>2019-04-25T12:23:54Z</cp:lastPrinted>
  <dcterms:created xsi:type="dcterms:W3CDTF">2019-04-24T05:17:57Z</dcterms:created>
  <dcterms:modified xsi:type="dcterms:W3CDTF">2024-04-01T11:52:04Z</dcterms:modified>
  <cp:category/>
  <cp:version/>
  <cp:contentType/>
  <cp:contentStatus/>
</cp:coreProperties>
</file>